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/>
  <c r="G30" i="1"/>
  <c r="G29" i="1"/>
  <c r="G28" i="1" s="1"/>
  <c r="F28" i="1"/>
  <c r="E28" i="1"/>
  <c r="D28" i="1"/>
  <c r="C28" i="1"/>
  <c r="B28" i="1"/>
  <c r="F27" i="1"/>
  <c r="E27" i="1"/>
  <c r="D27" i="1"/>
  <c r="G27" i="1" s="1"/>
  <c r="B27" i="1"/>
  <c r="G26" i="1"/>
  <c r="G25" i="1"/>
  <c r="G24" i="1" s="1"/>
  <c r="F24" i="1"/>
  <c r="F22" i="1" s="1"/>
  <c r="F21" i="1" s="1"/>
  <c r="F33" i="1" s="1"/>
  <c r="E24" i="1"/>
  <c r="D24" i="1"/>
  <c r="D22" i="1" s="1"/>
  <c r="C24" i="1"/>
  <c r="B24" i="1"/>
  <c r="B22" i="1" s="1"/>
  <c r="B21" i="1" s="1"/>
  <c r="G23" i="1"/>
  <c r="E22" i="1"/>
  <c r="E21" i="1"/>
  <c r="G19" i="1"/>
  <c r="C19" i="1"/>
  <c r="G18" i="1"/>
  <c r="G17" i="1"/>
  <c r="G16" i="1"/>
  <c r="F16" i="1"/>
  <c r="E16" i="1"/>
  <c r="D16" i="1"/>
  <c r="C16" i="1"/>
  <c r="B16" i="1"/>
  <c r="G15" i="1"/>
  <c r="D15" i="1"/>
  <c r="C15" i="1"/>
  <c r="B15" i="1"/>
  <c r="G14" i="1"/>
  <c r="G13" i="1"/>
  <c r="G12" i="1"/>
  <c r="F12" i="1"/>
  <c r="E12" i="1"/>
  <c r="E10" i="1" s="1"/>
  <c r="E9" i="1" s="1"/>
  <c r="D12" i="1"/>
  <c r="C12" i="1"/>
  <c r="B12" i="1"/>
  <c r="G11" i="1"/>
  <c r="F10" i="1"/>
  <c r="F9" i="1" s="1"/>
  <c r="D10" i="1"/>
  <c r="B10" i="1"/>
  <c r="B9" i="1" s="1"/>
  <c r="D9" i="1"/>
  <c r="A5" i="1"/>
  <c r="A2" i="1"/>
  <c r="D21" i="1" l="1"/>
  <c r="D33" i="1" s="1"/>
  <c r="G22" i="1"/>
  <c r="G21" i="1" s="1"/>
  <c r="G33" i="1" s="1"/>
  <c r="C22" i="1"/>
  <c r="G10" i="1"/>
  <c r="G9" i="1" s="1"/>
  <c r="B33" i="1"/>
  <c r="E33" i="1"/>
  <c r="C10" i="1"/>
  <c r="C9" i="1" s="1"/>
  <c r="C27" i="1"/>
  <c r="C21" i="1" l="1"/>
  <c r="C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<sst xmlns="http://schemas.openxmlformats.org/spreadsheetml/2006/main" count="35" uniqueCount="25">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</sst>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11.88671875" customWidth="1"/>
    <col min="2" max="6" width="20.6640625" style="32" customWidth="1"/>
    <col min="7" max="7" width="17.5546875" style="32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septiembre de 2022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275516908.68000001</v>
      </c>
      <c r="C9" s="19">
        <f t="shared" ref="C9:F9" si="0">SUM(C10,C11,C12,C15,C16,C19)</f>
        <v>-7569421.1899999902</v>
      </c>
      <c r="D9" s="19">
        <f t="shared" si="0"/>
        <v>267947487.49000001</v>
      </c>
      <c r="E9" s="19">
        <f t="shared" si="0"/>
        <v>183622163.43000001</v>
      </c>
      <c r="F9" s="19">
        <f t="shared" si="0"/>
        <v>183622163.43000001</v>
      </c>
      <c r="G9" s="19">
        <f>SUM(G10,G11,G12,G15,G16,G19)</f>
        <v>84325324.060000002</v>
      </c>
    </row>
    <row r="10" spans="1:7" ht="14.4" x14ac:dyDescent="0.3">
      <c r="A10" s="20" t="s">
        <v>13</v>
      </c>
      <c r="B10" s="21">
        <f>275516908.68-B12-B15-B19</f>
        <v>180760385.15000001</v>
      </c>
      <c r="C10" s="21">
        <f>+D10-B10</f>
        <v>4656539.5800000131</v>
      </c>
      <c r="D10" s="21">
        <f>267947487.49-D12-D15-D19</f>
        <v>185416924.73000002</v>
      </c>
      <c r="E10" s="21">
        <f>183622163.43-E12-E15-E19</f>
        <v>128753103.79000002</v>
      </c>
      <c r="F10" s="21">
        <f>183622163.43-F12-F15-F19</f>
        <v>128753103.79000002</v>
      </c>
      <c r="G10" s="22">
        <f>D10-E10</f>
        <v>56663820.939999998</v>
      </c>
    </row>
    <row r="11" spans="1:7" ht="14.4" x14ac:dyDescent="0.3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f>D11-E11</f>
        <v>0</v>
      </c>
    </row>
    <row r="12" spans="1:7" ht="14.4" x14ac:dyDescent="0.3">
      <c r="A12" s="20" t="s">
        <v>15</v>
      </c>
      <c r="B12" s="21">
        <f>B13+B14</f>
        <v>0</v>
      </c>
      <c r="C12" s="21">
        <f t="shared" ref="C12:F12" si="1">C13+C14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2">
        <f>G13+G14</f>
        <v>0</v>
      </c>
    </row>
    <row r="13" spans="1:7" ht="14.4" x14ac:dyDescent="0.3">
      <c r="A13" s="23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f>D13-E13</f>
        <v>0</v>
      </c>
    </row>
    <row r="14" spans="1:7" ht="14.4" x14ac:dyDescent="0.3">
      <c r="A14" s="23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2">
        <f t="shared" ref="G14:G15" si="2">D14-E14</f>
        <v>0</v>
      </c>
    </row>
    <row r="15" spans="1:7" ht="14.4" x14ac:dyDescent="0.3">
      <c r="A15" s="20" t="s">
        <v>18</v>
      </c>
      <c r="B15" s="21">
        <f>69412722.17+55975.99+170148.51+117676.86</f>
        <v>69756523.530000001</v>
      </c>
      <c r="C15" s="21">
        <f>D15-B15</f>
        <v>-3125960.7700000033</v>
      </c>
      <c r="D15" s="21">
        <f>66286761.4+55975.99+170148.51+117676.86</f>
        <v>66630562.759999998</v>
      </c>
      <c r="E15" s="21">
        <v>43957459.759999998</v>
      </c>
      <c r="F15" s="21">
        <v>43957459.759999998</v>
      </c>
      <c r="G15" s="22">
        <f t="shared" si="2"/>
        <v>22673103</v>
      </c>
    </row>
    <row r="16" spans="1:7" ht="14.4" x14ac:dyDescent="0.3">
      <c r="A16" s="24" t="s">
        <v>19</v>
      </c>
      <c r="B16" s="21">
        <f>B17+B18</f>
        <v>0</v>
      </c>
      <c r="C16" s="21">
        <f t="shared" ref="C16:G16" si="3">C17+C18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2">
        <f t="shared" si="3"/>
        <v>0</v>
      </c>
    </row>
    <row r="17" spans="1:7" ht="14.4" x14ac:dyDescent="0.3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f>D17-E17</f>
        <v>0</v>
      </c>
    </row>
    <row r="18" spans="1:7" ht="14.4" x14ac:dyDescent="0.3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2">
        <f>D18-E18</f>
        <v>0</v>
      </c>
    </row>
    <row r="19" spans="1:7" ht="14.4" x14ac:dyDescent="0.3">
      <c r="A19" s="20" t="s">
        <v>22</v>
      </c>
      <c r="B19" s="21">
        <v>25000000</v>
      </c>
      <c r="C19" s="21">
        <f>D19-B19</f>
        <v>-9100000</v>
      </c>
      <c r="D19" s="21">
        <v>15900000</v>
      </c>
      <c r="E19" s="21">
        <v>10911599.880000001</v>
      </c>
      <c r="F19" s="21">
        <v>10911599.880000001</v>
      </c>
      <c r="G19" s="22">
        <f>D19-E19</f>
        <v>4988400.1199999992</v>
      </c>
    </row>
    <row r="20" spans="1:7" ht="14.4" x14ac:dyDescent="0.3">
      <c r="A20" s="25"/>
      <c r="B20" s="26"/>
      <c r="C20" s="26"/>
      <c r="D20" s="26"/>
      <c r="E20" s="26"/>
      <c r="F20" s="26"/>
      <c r="G20" s="26"/>
    </row>
    <row r="21" spans="1:7" s="28" customFormat="1" ht="14.4" x14ac:dyDescent="0.3">
      <c r="A21" s="27" t="s">
        <v>23</v>
      </c>
      <c r="B21" s="19">
        <f>SUM(B22,B23,B24,B27,B28,B31)</f>
        <v>38268326.270000003</v>
      </c>
      <c r="C21" s="19">
        <f t="shared" ref="C21:F21" si="4">SUM(C22,C23,C24,C27,C28,C31)</f>
        <v>-555987.86000000685</v>
      </c>
      <c r="D21" s="19">
        <f t="shared" si="4"/>
        <v>37712338.409999996</v>
      </c>
      <c r="E21" s="19">
        <f t="shared" si="4"/>
        <v>25837567.949999999</v>
      </c>
      <c r="F21" s="19">
        <f t="shared" si="4"/>
        <v>25837567.949999999</v>
      </c>
      <c r="G21" s="19">
        <f>SUM(G22,G23,G24,G27,G28,G31)</f>
        <v>11874770.459999997</v>
      </c>
    </row>
    <row r="22" spans="1:7" s="28" customFormat="1" ht="14.4" x14ac:dyDescent="0.3">
      <c r="A22" s="20" t="s">
        <v>13</v>
      </c>
      <c r="B22" s="21">
        <f>38268326.27-B24-B27-B31</f>
        <v>13901483.470000003</v>
      </c>
      <c r="C22" s="21">
        <f>+D22-B22</f>
        <v>2545268.5599999912</v>
      </c>
      <c r="D22" s="21">
        <f>37712338.41-D24-D27-D31</f>
        <v>16446752.029999994</v>
      </c>
      <c r="E22" s="21">
        <f>25837567.95-E24-E27-E31</f>
        <v>11524027.569999998</v>
      </c>
      <c r="F22" s="21">
        <f>25837567.95-F24-F27-F31</f>
        <v>11524027.569999998</v>
      </c>
      <c r="G22" s="22">
        <f>D22-E22</f>
        <v>4922724.4599999953</v>
      </c>
    </row>
    <row r="23" spans="1:7" s="28" customFormat="1" ht="14.4" x14ac:dyDescent="0.3">
      <c r="A23" s="20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2">
        <f>D23-E23</f>
        <v>0</v>
      </c>
    </row>
    <row r="24" spans="1:7" s="28" customFormat="1" ht="14.4" x14ac:dyDescent="0.3">
      <c r="A24" s="20" t="s">
        <v>15</v>
      </c>
      <c r="B24" s="21">
        <f>B25+B26</f>
        <v>0</v>
      </c>
      <c r="C24" s="21">
        <f t="shared" ref="C24:G24" si="5">C25+C26</f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2">
        <f t="shared" si="5"/>
        <v>0</v>
      </c>
    </row>
    <row r="25" spans="1:7" s="28" customFormat="1" ht="14.4" x14ac:dyDescent="0.3">
      <c r="A25" s="23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2">
        <f>D25-E25</f>
        <v>0</v>
      </c>
    </row>
    <row r="26" spans="1:7" s="28" customFormat="1" ht="14.4" x14ac:dyDescent="0.3">
      <c r="A26" s="23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2">
        <f t="shared" ref="G26:G27" si="6">D26-E26</f>
        <v>0</v>
      </c>
    </row>
    <row r="27" spans="1:7" s="28" customFormat="1" ht="14.4" x14ac:dyDescent="0.3">
      <c r="A27" s="20" t="s">
        <v>18</v>
      </c>
      <c r="B27" s="21">
        <f>21026621.98+546717.9+1667164.41+1126338.51-B31</f>
        <v>21886022.190000001</v>
      </c>
      <c r="C27" s="21">
        <f>D27-B27</f>
        <v>-4056462.6699999981</v>
      </c>
      <c r="D27" s="21">
        <f>19403028.23+369055.23+667164.41+826338.51-D31</f>
        <v>17829559.520000003</v>
      </c>
      <c r="E27" s="21">
        <f>13454733.34+166029.24+151564.5+541213.3-E31</f>
        <v>11807461.360000001</v>
      </c>
      <c r="F27" s="21">
        <f>13454733.34+166029.24+151564.5+541213.3-F31</f>
        <v>11807461.360000001</v>
      </c>
      <c r="G27" s="22">
        <f t="shared" si="6"/>
        <v>6022098.160000002</v>
      </c>
    </row>
    <row r="28" spans="1:7" s="28" customFormat="1" ht="14.4" x14ac:dyDescent="0.3">
      <c r="A28" s="24" t="s">
        <v>19</v>
      </c>
      <c r="B28" s="21">
        <f>B29+B30</f>
        <v>0</v>
      </c>
      <c r="C28" s="21">
        <f t="shared" ref="C28:G28" si="7">C29+C30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2">
        <f t="shared" si="7"/>
        <v>0</v>
      </c>
    </row>
    <row r="29" spans="1:7" s="28" customFormat="1" ht="14.4" x14ac:dyDescent="0.3">
      <c r="A29" s="23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2">
        <f>D29-E29</f>
        <v>0</v>
      </c>
    </row>
    <row r="30" spans="1:7" s="28" customFormat="1" ht="14.4" x14ac:dyDescent="0.3">
      <c r="A30" s="23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2">
        <f t="shared" ref="G30:G31" si="8">D30-E30</f>
        <v>0</v>
      </c>
    </row>
    <row r="31" spans="1:7" s="28" customFormat="1" ht="14.4" x14ac:dyDescent="0.3">
      <c r="A31" s="20" t="s">
        <v>22</v>
      </c>
      <c r="B31" s="21">
        <v>2480820.61</v>
      </c>
      <c r="C31" s="21">
        <f>D31-B31</f>
        <v>955206.25</v>
      </c>
      <c r="D31" s="21">
        <v>3436026.86</v>
      </c>
      <c r="E31" s="21">
        <v>2506079.02</v>
      </c>
      <c r="F31" s="21">
        <v>2506079.02</v>
      </c>
      <c r="G31" s="22">
        <f t="shared" si="8"/>
        <v>929947.83999999985</v>
      </c>
    </row>
    <row r="32" spans="1:7" ht="14.4" x14ac:dyDescent="0.3">
      <c r="A32" s="25"/>
      <c r="B32" s="26"/>
      <c r="C32" s="26"/>
      <c r="D32" s="26"/>
      <c r="E32" s="26"/>
      <c r="F32" s="26"/>
      <c r="G32" s="26"/>
    </row>
    <row r="33" spans="1:7" ht="14.4" x14ac:dyDescent="0.3">
      <c r="A33" s="29" t="s">
        <v>24</v>
      </c>
      <c r="B33" s="19">
        <f>B21+B9</f>
        <v>313785234.94999999</v>
      </c>
      <c r="C33" s="19">
        <f t="shared" ref="C33:G33" si="9">C21+C9</f>
        <v>-8125409.049999997</v>
      </c>
      <c r="D33" s="19">
        <f t="shared" si="9"/>
        <v>305659825.89999998</v>
      </c>
      <c r="E33" s="19">
        <f t="shared" si="9"/>
        <v>209459731.38</v>
      </c>
      <c r="F33" s="19">
        <f t="shared" si="9"/>
        <v>209459731.38</v>
      </c>
      <c r="G33" s="19">
        <f t="shared" si="9"/>
        <v>96200094.519999996</v>
      </c>
    </row>
    <row r="34" spans="1:7" ht="14.4" x14ac:dyDescent="0.3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2022-11-07T23:07:36Z</cp:lastPrinted>
  <dcterms:created xsi:type="dcterms:W3CDTF">2022-11-07T23:07:13Z</dcterms:created>
  <dcterms:modified xsi:type="dcterms:W3CDTF">2022-11-07T23:07:55Z</dcterms:modified>
</cp:coreProperties>
</file>